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门户发文\"/>
    </mc:Choice>
  </mc:AlternateContent>
  <bookViews>
    <workbookView windowWidth="27945" windowHeight="12375"/>
  </bookViews>
  <sheets>
    <sheet name="附表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<sst xmlns="http://schemas.openxmlformats.org/spreadsheetml/2006/main" count="122" uniqueCount="120">
  <si>
    <t>附件4：</t>
  </si>
  <si>
    <t>泽州县2026年上半年一产高质量项目建设奖补汇总表</t>
  </si>
  <si>
    <t>单位：万元</t>
  </si>
  <si>
    <t>序号</t>
  </si>
  <si>
    <t>乡 镇</t>
  </si>
  <si>
    <t>项目名称</t>
  </si>
  <si>
    <t>实施主体</t>
  </si>
  <si>
    <t>计划总投资</t>
  </si>
  <si>
    <t>截止2025年底累计完成投资</t>
  </si>
  <si>
    <t>2025年1-12月报数</t>
  </si>
  <si>
    <t>2026年计划投资</t>
  </si>
  <si>
    <t>2月完成数</t>
  </si>
  <si>
    <t>3月完成数</t>
  </si>
  <si>
    <t>4月完成数</t>
  </si>
  <si>
    <t>5月完成数</t>
  </si>
  <si>
    <t>6月报数</t>
  </si>
  <si>
    <t>2026年上半年完成投资</t>
  </si>
  <si>
    <t>3%               应奖补</t>
  </si>
  <si>
    <t>一季度已奖补</t>
  </si>
  <si>
    <t>本次             奖补</t>
  </si>
  <si>
    <t>乡镇    小计</t>
  </si>
  <si>
    <t>下村镇</t>
  </si>
  <si>
    <t>新建50万羽蛋鸡养殖项目</t>
  </si>
  <si>
    <t>山西金凤凰蛋业有限公司</t>
  </si>
  <si>
    <t>张庄村联村蛋鸡鸡舍建设项目</t>
  </si>
  <si>
    <t>泽州县下村镇张庄村股份经济合作社</t>
  </si>
  <si>
    <t>大东沟镇</t>
  </si>
  <si>
    <t>蔬菜种植园建设项目</t>
  </si>
  <si>
    <t>泽州县丰百利农业专业合作社</t>
  </si>
  <si>
    <t>刘河村肉牛养殖基地项目</t>
  </si>
  <si>
    <t>山西智慧蓝海养殖有限公司</t>
  </si>
  <si>
    <t>昆虫养殖项目（黄粉虫）</t>
  </si>
  <si>
    <t>泽州县川底镇晋达科技养殖户</t>
  </si>
  <si>
    <t>生猪养殖基地项目</t>
  </si>
  <si>
    <t>晋城市猪满满农科有限公司</t>
  </si>
  <si>
    <t>川底镇</t>
  </si>
  <si>
    <t>五彩椒小镇种植项目</t>
  </si>
  <si>
    <t>山西泽润农业科技开发有限公司</t>
  </si>
  <si>
    <t>源茂养羊场建设项目</t>
  </si>
  <si>
    <t>泽州县川底镇郭庄村源茂养羊场</t>
  </si>
  <si>
    <t>连翘种植基地建设项目</t>
  </si>
  <si>
    <t>泽州县和丰家庭农场</t>
  </si>
  <si>
    <t>周村镇</t>
  </si>
  <si>
    <t>养羊场肉羊养殖三期建设项目</t>
  </si>
  <si>
    <t>泽州县元康农业专业合作社</t>
  </si>
  <si>
    <t>绿源生态猪场项目</t>
  </si>
  <si>
    <t>泽州县华阳养殖家庭农场</t>
  </si>
  <si>
    <t>南岭镇</t>
  </si>
  <si>
    <t>鲈鱼工厂化循化水养殖项目</t>
  </si>
  <si>
    <t>山西沁丰现代农业科技有限公司</t>
  </si>
  <si>
    <t>宇鹏肉牛养殖基地项目</t>
  </si>
  <si>
    <t>泽州县宇鹏农业农机专业合作社</t>
  </si>
  <si>
    <t>金硕园西岭生猪养殖场项目</t>
  </si>
  <si>
    <t>泽州县南岭金硕园农牧发展有限公司</t>
  </si>
  <si>
    <t>辽河蔬菜大棚建设项目</t>
  </si>
  <si>
    <t>泽州县众合鑫农业专业合作社</t>
  </si>
  <si>
    <t>犁川镇</t>
  </si>
  <si>
    <t>上犁川村生态散养土鸡示范基地建设项目</t>
  </si>
  <si>
    <t>泽州县富黎康园农业农民专业合作社</t>
  </si>
  <si>
    <t>铁南上村千亩连翘种植项目</t>
  </si>
  <si>
    <t>泽州县卓智生态农业有限公司</t>
  </si>
  <si>
    <t>山河镇</t>
  </si>
  <si>
    <t>颐景中药材种植项目</t>
  </si>
  <si>
    <t>晋城市颐景林业发展有限公司</t>
  </si>
  <si>
    <t>群山绿果中药材种植项目</t>
  </si>
  <si>
    <t>泽州县群山绿果农业专业合作社</t>
  </si>
  <si>
    <t>晋庙铺镇</t>
  </si>
  <si>
    <t>晋城市太行道农业开发有限公司</t>
  </si>
  <si>
    <t>大箕镇</t>
  </si>
  <si>
    <t>智慧生猪养殖示范基地项目</t>
  </si>
  <si>
    <t>晋城市锦豚农牧食品科技有限公司</t>
  </si>
  <si>
    <t>南村镇</t>
  </si>
  <si>
    <t>晋城市青未了现代农业生态园区</t>
  </si>
  <si>
    <t>泽州县青未了农业专业合作社</t>
  </si>
  <si>
    <t>经济林及中药材种植项目</t>
  </si>
  <si>
    <t>泽州县瑞祥农业农民专业合作社</t>
  </si>
  <si>
    <t>苗木种植基地建设项目</t>
  </si>
  <si>
    <t>泽州县冠辰农业专业合作社</t>
  </si>
  <si>
    <t>中药材及果树种植基地项目</t>
  </si>
  <si>
    <t>晋城市采乐生态农业开发有限公司</t>
  </si>
  <si>
    <t>柳树口镇</t>
  </si>
  <si>
    <t>连翘种植项目</t>
  </si>
  <si>
    <t>晋城诗宜农业发展有限公司</t>
  </si>
  <si>
    <t>泽州县顺富民农林专业合作社</t>
  </si>
  <si>
    <t>金村镇</t>
  </si>
  <si>
    <t>金硕园核心原种场</t>
  </si>
  <si>
    <t>泽州县金村金硕园农牧发展有限公司</t>
  </si>
  <si>
    <t>高都镇</t>
  </si>
  <si>
    <t>夏都肉羊养殖项目</t>
  </si>
  <si>
    <t>泽州县夏都农机专业合作社</t>
  </si>
  <si>
    <t>泽州县高都镇漳东村新型日光温室大棚及农业附属设施项目</t>
  </si>
  <si>
    <t>山西东禄农业科技有限公司</t>
  </si>
  <si>
    <t>日光温室塑料大棚项目</t>
  </si>
  <si>
    <t>山西鑫棚生态农业有限公司</t>
  </si>
  <si>
    <t>丹河现代农业产业园高标准智能日光温室大棚和粮食仓储项目</t>
  </si>
  <si>
    <t>山西田园未来农业开发有限公司</t>
  </si>
  <si>
    <t>北义城镇</t>
  </si>
  <si>
    <t>新型日光温室大棚项目</t>
  </si>
  <si>
    <t>晋城市宝义兴生态农业有限公司</t>
  </si>
  <si>
    <t>北义城镇蔬菜基地建设项目</t>
  </si>
  <si>
    <t>晋城市麟志农业有限公司</t>
  </si>
  <si>
    <t>北义城镇蔬菜大棚种植项目</t>
  </si>
  <si>
    <t>泽州县北义城镇河底村股份经济合作社</t>
  </si>
  <si>
    <t>新型日光温室大棚种植项目</t>
  </si>
  <si>
    <t>山西青语农业科技发展有限公司</t>
  </si>
  <si>
    <t>程沟村蔬菜大棚种植项目</t>
  </si>
  <si>
    <t>泽州县鲍哥农业有限公司</t>
  </si>
  <si>
    <t>鲁村村新型日光温室大棚</t>
  </si>
  <si>
    <t>山西丰吉农业科技有限公司</t>
  </si>
  <si>
    <t>巴公镇</t>
  </si>
  <si>
    <t>海宸渔歌智能养渔场项目</t>
  </si>
  <si>
    <t>山西省海宸渔歌智慧农业科技有限公司</t>
  </si>
  <si>
    <t>巴公镇靳庄村、来村、李村、二村3900亩耕地小并大及水浇地建设项目</t>
  </si>
  <si>
    <t>泽州县金硕园农机农业专业合作社</t>
  </si>
  <si>
    <t>大阳镇</t>
  </si>
  <si>
    <t>东街村温室蔬菜大棚种植项目</t>
  </si>
  <si>
    <t>晋城市金库工贸有限公司</t>
  </si>
  <si>
    <t>种猪养殖项目</t>
  </si>
  <si>
    <t>泽州县旭日养殖有限公司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</si>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</sst>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6"/>
      <name val="方正小标宋简体"/>
      <charset val="134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8"/>
      <color indexed="8"/>
      <name val="宋体"/>
      <charset val="134"/>
      <scheme val="minor"/>
    </font>
    <font>
      <sz val="7"/>
      <name val="宋体"/>
      <charset val="134"/>
      <scheme val="minor"/>
    </font>
    <font>
      <b/>
      <sz val="8"/>
      <color indexed="8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6" fillId="2" borderId="2" xfId="49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center" vertical="center" wrapText="1"/>
    </xf>
    <xf numFmtId="0" fontId="4" fillId="2" borderId="6" xfId="49" applyFont="1" applyFill="1" applyBorder="1" applyAlignment="1">
      <alignment horizontal="center" vertical="center" wrapText="1"/>
    </xf>
    <xf numFmtId="0" fontId="4" fillId="2" borderId="7" xfId="49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ont>
        <b val="0"/>
        <i val="0"/>
        <color indexed="16"/>
      </font>
      <fill>
        <patternFill patternType="solid">
          <bgColor indexed="4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7"/>
  <sheetViews>
    <sheetView tabSelected="1" zoomScale="130" zoomScaleNormal="130" workbookViewId="0">
      <selection activeCell="A1" sqref="A1:B1"/>
    </sheetView>
  </sheetViews>
  <sheetFormatPr defaultColWidth="9" defaultRowHeight="13.5"/>
  <cols>
    <col min="1" max="1" width="3.01666666666667" customWidth="1"/>
    <col min="2" max="2" width="6.875" customWidth="1"/>
    <col min="3" max="3" width="26.8666666666667" customWidth="1"/>
    <col min="4" max="4" width="24.475" customWidth="1"/>
    <col min="5" max="5" width="6.14166666666667" customWidth="1"/>
    <col min="6" max="6" width="7.125" hidden="1" customWidth="1"/>
    <col min="7" max="7" width="6.19166666666667" hidden="1" customWidth="1"/>
    <col min="8" max="8" width="6.75" hidden="1" customWidth="1"/>
    <col min="9" max="9" width="4.775" hidden="1" customWidth="1"/>
    <col min="10" max="11" width="5" hidden="1" customWidth="1"/>
    <col min="12" max="12" width="4.5" hidden="1" customWidth="1"/>
    <col min="13" max="13" width="5.225" hidden="1" customWidth="1"/>
    <col min="14" max="14" width="7.38333333333333" customWidth="1"/>
    <col min="15" max="15" width="7.18333333333333" customWidth="1"/>
    <col min="16" max="16" width="5.61666666666667" customWidth="1"/>
    <col min="17" max="17" width="6.14166666666667" customWidth="1"/>
    <col min="18" max="18" width="5.625" customWidth="1"/>
  </cols>
  <sheetData>
    <row r="1" ht="14.25" spans="1:18">
      <c r="A1" s="1" t="s">
        <v>0</v>
      </c>
      <c r="B1" s="1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  <c r="Q1" s="2"/>
      <c r="R1" s="2"/>
    </row>
    <row r="2" ht="29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pans="1:18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ht="31.5" spans="1:18">
      <c r="A4" s="7" t="s">
        <v>3</v>
      </c>
      <c r="B4" s="8" t="s">
        <v>4</v>
      </c>
      <c r="C4" s="8" t="s">
        <v>5</v>
      </c>
      <c r="D4" s="7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10" t="s">
        <v>15</v>
      </c>
      <c r="N4" s="9" t="s">
        <v>16</v>
      </c>
      <c r="O4" s="9" t="s">
        <v>17</v>
      </c>
      <c r="P4" s="9" t="s">
        <v>18</v>
      </c>
      <c r="Q4" s="9" t="s">
        <v>19</v>
      </c>
      <c r="R4" s="9" t="s">
        <v>20</v>
      </c>
    </row>
    <row r="5" ht="15" customHeight="1" spans="1:18">
      <c r="A5" s="11">
        <v>1</v>
      </c>
      <c r="B5" s="12" t="s">
        <v>21</v>
      </c>
      <c r="C5" s="13" t="s">
        <v>22</v>
      </c>
      <c r="D5" s="13" t="s">
        <v>23</v>
      </c>
      <c r="E5" s="14">
        <v>2629</v>
      </c>
      <c r="F5" s="14">
        <v>1979</v>
      </c>
      <c r="G5" s="14">
        <v>1979</v>
      </c>
      <c r="H5" s="14">
        <v>650</v>
      </c>
      <c r="I5" s="15"/>
      <c r="J5" s="15">
        <v>279</v>
      </c>
      <c r="K5" s="15"/>
      <c r="L5" s="15"/>
      <c r="M5" s="15">
        <v>302</v>
      </c>
      <c r="N5" s="15">
        <f t="shared" ref="N5:N46" si="0">I5+J5+K5+L5+M5</f>
        <v>581</v>
      </c>
      <c r="O5" s="16">
        <f t="shared" ref="O5:O47" si="1">N5*0.03</f>
        <v>17.43</v>
      </c>
      <c r="P5" s="17"/>
      <c r="Q5" s="16">
        <f t="shared" ref="Q5:Q47" si="2">O5-P5</f>
        <v>17.43</v>
      </c>
      <c r="R5" s="18">
        <f>Q5+Q6</f>
        <v>33.06</v>
      </c>
    </row>
    <row r="6" ht="15" customHeight="1" spans="1:18">
      <c r="A6" s="11">
        <v>2</v>
      </c>
      <c r="B6" s="19"/>
      <c r="C6" s="13" t="s">
        <v>24</v>
      </c>
      <c r="D6" s="13" t="s">
        <v>25</v>
      </c>
      <c r="E6" s="14">
        <v>800</v>
      </c>
      <c r="F6" s="14"/>
      <c r="G6" s="14"/>
      <c r="H6" s="14">
        <v>800</v>
      </c>
      <c r="I6" s="15">
        <v>282</v>
      </c>
      <c r="J6" s="15">
        <v>239</v>
      </c>
      <c r="K6" s="15"/>
      <c r="L6" s="15"/>
      <c r="M6" s="15"/>
      <c r="N6" s="15">
        <f t="shared" si="0"/>
        <v>521</v>
      </c>
      <c r="O6" s="16">
        <f t="shared" si="1"/>
        <v>15.63</v>
      </c>
      <c r="P6" s="17"/>
      <c r="Q6" s="16">
        <f t="shared" si="2"/>
        <v>15.63</v>
      </c>
      <c r="R6" s="20"/>
    </row>
    <row r="7" ht="15" customHeight="1" spans="1:18">
      <c r="A7" s="11">
        <v>3</v>
      </c>
      <c r="B7" s="21" t="s">
        <v>26</v>
      </c>
      <c r="C7" s="13" t="s">
        <v>27</v>
      </c>
      <c r="D7" s="13" t="s">
        <v>28</v>
      </c>
      <c r="E7" s="14">
        <v>1258</v>
      </c>
      <c r="F7" s="14">
        <v>852</v>
      </c>
      <c r="G7" s="14">
        <v>650</v>
      </c>
      <c r="H7" s="14">
        <v>406</v>
      </c>
      <c r="I7" s="15">
        <v>20</v>
      </c>
      <c r="J7" s="15">
        <v>53</v>
      </c>
      <c r="K7" s="15">
        <v>67</v>
      </c>
      <c r="L7" s="15">
        <v>26</v>
      </c>
      <c r="M7" s="15">
        <v>36</v>
      </c>
      <c r="N7" s="15">
        <f t="shared" si="0"/>
        <v>202</v>
      </c>
      <c r="O7" s="16">
        <f t="shared" si="1"/>
        <v>6.06</v>
      </c>
      <c r="P7" s="17"/>
      <c r="Q7" s="16">
        <f t="shared" si="2"/>
        <v>6.06</v>
      </c>
      <c r="R7" s="18">
        <f>Q7+Q8+Q9+Q10</f>
        <v>16.5</v>
      </c>
    </row>
    <row r="8" ht="15" customHeight="1" spans="1:18">
      <c r="A8" s="11">
        <v>4</v>
      </c>
      <c r="B8" s="21"/>
      <c r="C8" s="13" t="s">
        <v>29</v>
      </c>
      <c r="D8" s="13" t="s">
        <v>30</v>
      </c>
      <c r="E8" s="14">
        <v>960</v>
      </c>
      <c r="F8" s="14">
        <v>663</v>
      </c>
      <c r="G8" s="14">
        <v>663</v>
      </c>
      <c r="H8" s="14">
        <v>297</v>
      </c>
      <c r="I8" s="15">
        <v>36</v>
      </c>
      <c r="J8" s="15">
        <v>11</v>
      </c>
      <c r="K8" s="15"/>
      <c r="L8" s="15">
        <v>54</v>
      </c>
      <c r="M8" s="15">
        <v>114</v>
      </c>
      <c r="N8" s="15">
        <f t="shared" si="0"/>
        <v>215</v>
      </c>
      <c r="O8" s="16">
        <f t="shared" si="1"/>
        <v>6.45</v>
      </c>
      <c r="P8" s="17">
        <v>1.41</v>
      </c>
      <c r="Q8" s="16">
        <f t="shared" si="2"/>
        <v>5.04</v>
      </c>
      <c r="R8" s="22"/>
    </row>
    <row r="9" ht="15" customHeight="1" spans="1:18">
      <c r="A9" s="11">
        <v>5</v>
      </c>
      <c r="B9" s="21"/>
      <c r="C9" s="13" t="s">
        <v>31</v>
      </c>
      <c r="D9" s="13" t="s">
        <v>32</v>
      </c>
      <c r="E9" s="14">
        <v>525</v>
      </c>
      <c r="F9" s="14">
        <v>0</v>
      </c>
      <c r="G9" s="14">
        <v>0</v>
      </c>
      <c r="H9" s="14">
        <v>525</v>
      </c>
      <c r="I9" s="15"/>
      <c r="J9" s="15">
        <v>386</v>
      </c>
      <c r="K9" s="15">
        <v>60</v>
      </c>
      <c r="L9" s="15">
        <v>90</v>
      </c>
      <c r="M9" s="15"/>
      <c r="N9" s="15">
        <f t="shared" si="0"/>
        <v>536</v>
      </c>
      <c r="O9" s="16">
        <f t="shared" si="1"/>
        <v>16.08</v>
      </c>
      <c r="P9" s="17">
        <v>11.58</v>
      </c>
      <c r="Q9" s="16">
        <f t="shared" si="2"/>
        <v>4.5</v>
      </c>
      <c r="R9" s="22"/>
    </row>
    <row r="10" ht="15" customHeight="1" spans="1:18">
      <c r="A10" s="11">
        <v>6</v>
      </c>
      <c r="B10" s="21"/>
      <c r="C10" s="13" t="s">
        <v>33</v>
      </c>
      <c r="D10" s="13" t="s">
        <v>34</v>
      </c>
      <c r="E10" s="14">
        <v>1114</v>
      </c>
      <c r="F10" s="14">
        <v>947</v>
      </c>
      <c r="G10" s="14">
        <v>947</v>
      </c>
      <c r="H10" s="14">
        <v>167</v>
      </c>
      <c r="I10" s="15">
        <v>19</v>
      </c>
      <c r="J10" s="15">
        <v>134</v>
      </c>
      <c r="K10" s="15">
        <v>2</v>
      </c>
      <c r="L10" s="15"/>
      <c r="M10" s="15">
        <v>28</v>
      </c>
      <c r="N10" s="15">
        <f t="shared" si="0"/>
        <v>183</v>
      </c>
      <c r="O10" s="16">
        <f t="shared" si="1"/>
        <v>5.49</v>
      </c>
      <c r="P10" s="17">
        <v>4.59</v>
      </c>
      <c r="Q10" s="16">
        <f t="shared" si="2"/>
        <v>0.9</v>
      </c>
      <c r="R10" s="20"/>
    </row>
    <row r="11" ht="15" customHeight="1" spans="1:18">
      <c r="A11" s="11">
        <v>7</v>
      </c>
      <c r="B11" s="21" t="s">
        <v>35</v>
      </c>
      <c r="C11" s="23" t="s">
        <v>36</v>
      </c>
      <c r="D11" s="23" t="s">
        <v>37</v>
      </c>
      <c r="E11" s="14">
        <v>3500</v>
      </c>
      <c r="F11" s="14">
        <v>3070</v>
      </c>
      <c r="G11" s="14">
        <v>3070</v>
      </c>
      <c r="H11" s="14">
        <v>430</v>
      </c>
      <c r="I11" s="15">
        <v>319</v>
      </c>
      <c r="J11" s="15">
        <v>124</v>
      </c>
      <c r="K11" s="15"/>
      <c r="L11" s="15"/>
      <c r="M11" s="15"/>
      <c r="N11" s="15">
        <f t="shared" si="0"/>
        <v>443</v>
      </c>
      <c r="O11" s="16">
        <f t="shared" si="1"/>
        <v>13.29</v>
      </c>
      <c r="P11" s="17"/>
      <c r="Q11" s="16">
        <f t="shared" si="2"/>
        <v>13.29</v>
      </c>
      <c r="R11" s="18">
        <f>Q11+Q12+Q13</f>
        <v>26.85</v>
      </c>
    </row>
    <row r="12" ht="15" customHeight="1" spans="1:18">
      <c r="A12" s="11">
        <v>8</v>
      </c>
      <c r="B12" s="21"/>
      <c r="C12" s="23" t="s">
        <v>38</v>
      </c>
      <c r="D12" s="23" t="s">
        <v>39</v>
      </c>
      <c r="E12" s="14">
        <v>500</v>
      </c>
      <c r="F12" s="14"/>
      <c r="G12" s="14"/>
      <c r="H12" s="14">
        <v>500</v>
      </c>
      <c r="I12" s="15"/>
      <c r="J12" s="15">
        <v>298</v>
      </c>
      <c r="K12" s="15"/>
      <c r="L12" s="15"/>
      <c r="M12" s="15"/>
      <c r="N12" s="15">
        <f t="shared" si="0"/>
        <v>298</v>
      </c>
      <c r="O12" s="16">
        <f t="shared" si="1"/>
        <v>8.94</v>
      </c>
      <c r="P12" s="17">
        <v>8.94</v>
      </c>
      <c r="Q12" s="16">
        <f t="shared" si="2"/>
        <v>0</v>
      </c>
      <c r="R12" s="22"/>
    </row>
    <row r="13" ht="15" customHeight="1" spans="1:18">
      <c r="A13" s="11">
        <v>9</v>
      </c>
      <c r="B13" s="21"/>
      <c r="C13" s="23" t="s">
        <v>40</v>
      </c>
      <c r="D13" s="23" t="s">
        <v>41</v>
      </c>
      <c r="E13" s="14">
        <v>760</v>
      </c>
      <c r="F13" s="14"/>
      <c r="G13" s="14"/>
      <c r="H13" s="14">
        <v>760</v>
      </c>
      <c r="I13" s="15"/>
      <c r="J13" s="15"/>
      <c r="K13" s="15"/>
      <c r="L13" s="15"/>
      <c r="M13" s="15">
        <v>452</v>
      </c>
      <c r="N13" s="15">
        <f t="shared" si="0"/>
        <v>452</v>
      </c>
      <c r="O13" s="16">
        <f t="shared" si="1"/>
        <v>13.56</v>
      </c>
      <c r="P13" s="17"/>
      <c r="Q13" s="16">
        <f t="shared" si="2"/>
        <v>13.56</v>
      </c>
      <c r="R13" s="20"/>
    </row>
    <row r="14" ht="15" customHeight="1" spans="1:18">
      <c r="A14" s="11">
        <v>10</v>
      </c>
      <c r="B14" s="21" t="s">
        <v>42</v>
      </c>
      <c r="C14" s="23" t="s">
        <v>43</v>
      </c>
      <c r="D14" s="23" t="s">
        <v>44</v>
      </c>
      <c r="E14" s="24">
        <v>3500</v>
      </c>
      <c r="F14" s="24">
        <v>1296</v>
      </c>
      <c r="G14" s="24">
        <v>1296</v>
      </c>
      <c r="H14" s="14">
        <v>2204</v>
      </c>
      <c r="I14" s="15">
        <v>167</v>
      </c>
      <c r="J14" s="15">
        <v>820</v>
      </c>
      <c r="K14" s="15">
        <v>469</v>
      </c>
      <c r="L14" s="15">
        <v>439</v>
      </c>
      <c r="M14" s="15">
        <v>243</v>
      </c>
      <c r="N14" s="15">
        <f t="shared" si="0"/>
        <v>2138</v>
      </c>
      <c r="O14" s="16">
        <f t="shared" si="1"/>
        <v>64.14</v>
      </c>
      <c r="P14" s="17"/>
      <c r="Q14" s="16">
        <f t="shared" si="2"/>
        <v>64.14</v>
      </c>
      <c r="R14" s="18">
        <f>Q14+Q15</f>
        <v>75.63</v>
      </c>
    </row>
    <row r="15" ht="15" customHeight="1" spans="1:18">
      <c r="A15" s="11">
        <v>11</v>
      </c>
      <c r="B15" s="21"/>
      <c r="C15" s="23" t="s">
        <v>45</v>
      </c>
      <c r="D15" s="23" t="s">
        <v>46</v>
      </c>
      <c r="E15" s="24">
        <v>518</v>
      </c>
      <c r="F15" s="24">
        <v>92</v>
      </c>
      <c r="G15" s="24">
        <v>92</v>
      </c>
      <c r="H15" s="14">
        <v>426</v>
      </c>
      <c r="I15" s="15"/>
      <c r="J15" s="15">
        <v>28</v>
      </c>
      <c r="K15" s="15">
        <v>56</v>
      </c>
      <c r="L15" s="15">
        <v>54</v>
      </c>
      <c r="M15" s="15">
        <v>273</v>
      </c>
      <c r="N15" s="15">
        <f t="shared" si="0"/>
        <v>411</v>
      </c>
      <c r="O15" s="16">
        <f t="shared" si="1"/>
        <v>12.33</v>
      </c>
      <c r="P15" s="17">
        <v>0.84</v>
      </c>
      <c r="Q15" s="16">
        <f t="shared" si="2"/>
        <v>11.49</v>
      </c>
      <c r="R15" s="20"/>
    </row>
    <row r="16" ht="15" customHeight="1" spans="1:18">
      <c r="A16" s="11">
        <v>12</v>
      </c>
      <c r="B16" s="12" t="s">
        <v>47</v>
      </c>
      <c r="C16" s="23" t="s">
        <v>48</v>
      </c>
      <c r="D16" s="23" t="s">
        <v>49</v>
      </c>
      <c r="E16" s="24">
        <v>500</v>
      </c>
      <c r="F16" s="24">
        <v>370</v>
      </c>
      <c r="G16" s="24">
        <v>370</v>
      </c>
      <c r="H16" s="14">
        <v>130</v>
      </c>
      <c r="I16" s="15"/>
      <c r="J16" s="15">
        <v>152</v>
      </c>
      <c r="K16" s="15"/>
      <c r="L16" s="15"/>
      <c r="M16" s="15"/>
      <c r="N16" s="15">
        <f t="shared" si="0"/>
        <v>152</v>
      </c>
      <c r="O16" s="16">
        <f t="shared" si="1"/>
        <v>4.56</v>
      </c>
      <c r="P16" s="17"/>
      <c r="Q16" s="16">
        <f t="shared" si="2"/>
        <v>4.56</v>
      </c>
      <c r="R16" s="18">
        <f>Q16+Q17+Q18+Q19</f>
        <v>18.18</v>
      </c>
    </row>
    <row r="17" ht="15" customHeight="1" spans="1:18">
      <c r="A17" s="11">
        <v>13</v>
      </c>
      <c r="B17" s="25"/>
      <c r="C17" s="23" t="s">
        <v>50</v>
      </c>
      <c r="D17" s="23" t="s">
        <v>51</v>
      </c>
      <c r="E17" s="24">
        <v>500</v>
      </c>
      <c r="F17" s="24">
        <v>0</v>
      </c>
      <c r="G17" s="24">
        <v>0</v>
      </c>
      <c r="H17" s="14">
        <v>500</v>
      </c>
      <c r="I17" s="15"/>
      <c r="J17" s="15">
        <v>56</v>
      </c>
      <c r="K17" s="15"/>
      <c r="L17" s="15"/>
      <c r="M17" s="15">
        <v>29</v>
      </c>
      <c r="N17" s="15">
        <f t="shared" si="0"/>
        <v>85</v>
      </c>
      <c r="O17" s="16">
        <f t="shared" si="1"/>
        <v>2.55</v>
      </c>
      <c r="P17" s="17"/>
      <c r="Q17" s="16">
        <f t="shared" si="2"/>
        <v>2.55</v>
      </c>
      <c r="R17" s="22"/>
    </row>
    <row r="18" ht="15" customHeight="1" spans="1:18">
      <c r="A18" s="11">
        <v>14</v>
      </c>
      <c r="B18" s="25"/>
      <c r="C18" s="23" t="s">
        <v>52</v>
      </c>
      <c r="D18" s="23" t="s">
        <v>53</v>
      </c>
      <c r="E18" s="24">
        <v>6000</v>
      </c>
      <c r="F18" s="24"/>
      <c r="G18" s="24"/>
      <c r="H18" s="14">
        <v>6000</v>
      </c>
      <c r="I18" s="15"/>
      <c r="J18" s="15"/>
      <c r="K18" s="15"/>
      <c r="L18" s="15">
        <v>225</v>
      </c>
      <c r="M18" s="15">
        <v>121</v>
      </c>
      <c r="N18" s="15">
        <f t="shared" si="0"/>
        <v>346</v>
      </c>
      <c r="O18" s="16">
        <f t="shared" si="1"/>
        <v>10.38</v>
      </c>
      <c r="P18" s="17"/>
      <c r="Q18" s="16">
        <f t="shared" si="2"/>
        <v>10.38</v>
      </c>
      <c r="R18" s="22"/>
    </row>
    <row r="19" ht="15" customHeight="1" spans="1:18">
      <c r="A19" s="11">
        <v>15</v>
      </c>
      <c r="B19" s="19"/>
      <c r="C19" s="23" t="s">
        <v>54</v>
      </c>
      <c r="D19" s="23" t="s">
        <v>55</v>
      </c>
      <c r="E19" s="24">
        <v>550</v>
      </c>
      <c r="F19" s="24"/>
      <c r="G19" s="24"/>
      <c r="H19" s="14">
        <v>550</v>
      </c>
      <c r="I19" s="15"/>
      <c r="J19" s="15"/>
      <c r="K19" s="15"/>
      <c r="L19" s="15"/>
      <c r="M19" s="15">
        <v>23</v>
      </c>
      <c r="N19" s="15">
        <f t="shared" si="0"/>
        <v>23</v>
      </c>
      <c r="O19" s="16">
        <f t="shared" si="1"/>
        <v>0.69</v>
      </c>
      <c r="P19" s="17"/>
      <c r="Q19" s="16">
        <f t="shared" si="2"/>
        <v>0.69</v>
      </c>
      <c r="R19" s="20"/>
    </row>
    <row r="20" ht="15" customHeight="1" spans="1:18">
      <c r="A20" s="11">
        <v>16</v>
      </c>
      <c r="B20" s="21" t="s">
        <v>56</v>
      </c>
      <c r="C20" s="23" t="s">
        <v>57</v>
      </c>
      <c r="D20" s="23" t="s">
        <v>58</v>
      </c>
      <c r="E20" s="24">
        <v>1280</v>
      </c>
      <c r="F20" s="24"/>
      <c r="G20" s="24"/>
      <c r="H20" s="14">
        <v>1280</v>
      </c>
      <c r="I20" s="15"/>
      <c r="J20" s="15">
        <v>452</v>
      </c>
      <c r="K20" s="15">
        <v>12</v>
      </c>
      <c r="L20" s="15">
        <v>33</v>
      </c>
      <c r="M20" s="15">
        <v>143</v>
      </c>
      <c r="N20" s="15">
        <f t="shared" si="0"/>
        <v>640</v>
      </c>
      <c r="O20" s="16">
        <f t="shared" si="1"/>
        <v>19.2</v>
      </c>
      <c r="P20" s="17"/>
      <c r="Q20" s="16">
        <f t="shared" si="2"/>
        <v>19.2</v>
      </c>
      <c r="R20" s="18">
        <f>Q20+Q21</f>
        <v>26.49</v>
      </c>
    </row>
    <row r="21" ht="15" customHeight="1" spans="1:18">
      <c r="A21" s="11">
        <v>17</v>
      </c>
      <c r="B21" s="21"/>
      <c r="C21" s="23" t="s">
        <v>59</v>
      </c>
      <c r="D21" s="23" t="s">
        <v>60</v>
      </c>
      <c r="E21" s="24">
        <v>1020</v>
      </c>
      <c r="F21" s="24"/>
      <c r="G21" s="24"/>
      <c r="H21" s="14">
        <v>1020</v>
      </c>
      <c r="I21" s="15"/>
      <c r="J21" s="15"/>
      <c r="K21" s="15"/>
      <c r="L21" s="15">
        <v>36</v>
      </c>
      <c r="M21" s="15">
        <v>207</v>
      </c>
      <c r="N21" s="15">
        <f t="shared" si="0"/>
        <v>243</v>
      </c>
      <c r="O21" s="16">
        <f t="shared" si="1"/>
        <v>7.29</v>
      </c>
      <c r="P21" s="17"/>
      <c r="Q21" s="16">
        <f t="shared" si="2"/>
        <v>7.29</v>
      </c>
      <c r="R21" s="20"/>
    </row>
    <row r="22" ht="15" customHeight="1" spans="1:18">
      <c r="A22" s="11">
        <v>18</v>
      </c>
      <c r="B22" s="21" t="s">
        <v>61</v>
      </c>
      <c r="C22" s="23" t="s">
        <v>62</v>
      </c>
      <c r="D22" s="23" t="s">
        <v>63</v>
      </c>
      <c r="E22" s="24">
        <v>612</v>
      </c>
      <c r="F22" s="24">
        <v>109</v>
      </c>
      <c r="G22" s="24">
        <v>109</v>
      </c>
      <c r="H22" s="14">
        <v>503</v>
      </c>
      <c r="I22" s="15">
        <v>203</v>
      </c>
      <c r="J22" s="15">
        <v>209</v>
      </c>
      <c r="K22" s="15">
        <v>50</v>
      </c>
      <c r="L22" s="15">
        <v>40</v>
      </c>
      <c r="M22" s="15"/>
      <c r="N22" s="15">
        <f t="shared" si="0"/>
        <v>502</v>
      </c>
      <c r="O22" s="16">
        <f t="shared" si="1"/>
        <v>15.06</v>
      </c>
      <c r="P22" s="17"/>
      <c r="Q22" s="16">
        <f t="shared" si="2"/>
        <v>15.06</v>
      </c>
      <c r="R22" s="18">
        <f>Q22+Q23</f>
        <v>19.26</v>
      </c>
    </row>
    <row r="23" ht="15" customHeight="1" spans="1:18">
      <c r="A23" s="11">
        <v>19</v>
      </c>
      <c r="B23" s="21"/>
      <c r="C23" s="23" t="s">
        <v>64</v>
      </c>
      <c r="D23" s="23" t="s">
        <v>65</v>
      </c>
      <c r="E23" s="24">
        <v>589</v>
      </c>
      <c r="F23" s="24"/>
      <c r="G23" s="24"/>
      <c r="H23" s="14">
        <v>589</v>
      </c>
      <c r="I23" s="15"/>
      <c r="J23" s="15"/>
      <c r="K23" s="15"/>
      <c r="L23" s="15"/>
      <c r="M23" s="15">
        <v>140</v>
      </c>
      <c r="N23" s="15">
        <f t="shared" si="0"/>
        <v>140</v>
      </c>
      <c r="O23" s="16">
        <f t="shared" si="1"/>
        <v>4.2</v>
      </c>
      <c r="P23" s="17"/>
      <c r="Q23" s="16">
        <f t="shared" si="2"/>
        <v>4.2</v>
      </c>
      <c r="R23" s="20"/>
    </row>
    <row r="24" ht="15" customHeight="1" spans="1:18">
      <c r="A24" s="11">
        <v>20</v>
      </c>
      <c r="B24" s="21" t="s">
        <v>66</v>
      </c>
      <c r="C24" s="23" t="s">
        <v>40</v>
      </c>
      <c r="D24" s="23" t="s">
        <v>67</v>
      </c>
      <c r="E24" s="24">
        <v>550</v>
      </c>
      <c r="F24" s="24">
        <v>143</v>
      </c>
      <c r="G24" s="24">
        <v>143</v>
      </c>
      <c r="H24" s="14">
        <v>407</v>
      </c>
      <c r="I24" s="15"/>
      <c r="J24" s="15">
        <v>83</v>
      </c>
      <c r="K24" s="15">
        <v>40</v>
      </c>
      <c r="L24" s="15">
        <v>138</v>
      </c>
      <c r="M24" s="15">
        <v>80</v>
      </c>
      <c r="N24" s="15">
        <f t="shared" si="0"/>
        <v>341</v>
      </c>
      <c r="O24" s="16">
        <f t="shared" si="1"/>
        <v>10.23</v>
      </c>
      <c r="P24" s="17"/>
      <c r="Q24" s="16">
        <f t="shared" si="2"/>
        <v>10.23</v>
      </c>
      <c r="R24" s="17">
        <f>Q24</f>
        <v>10.23</v>
      </c>
    </row>
    <row r="25" ht="15" customHeight="1" spans="1:18">
      <c r="A25" s="11">
        <v>21</v>
      </c>
      <c r="B25" s="21" t="s">
        <v>68</v>
      </c>
      <c r="C25" s="23" t="s">
        <v>69</v>
      </c>
      <c r="D25" s="23" t="s">
        <v>70</v>
      </c>
      <c r="E25" s="24">
        <v>1503</v>
      </c>
      <c r="F25" s="24"/>
      <c r="G25" s="24"/>
      <c r="H25" s="14">
        <v>1503</v>
      </c>
      <c r="I25" s="15"/>
      <c r="J25" s="15"/>
      <c r="K25" s="15">
        <v>463</v>
      </c>
      <c r="L25" s="15">
        <v>61</v>
      </c>
      <c r="M25" s="15">
        <v>238</v>
      </c>
      <c r="N25" s="15">
        <f t="shared" si="0"/>
        <v>762</v>
      </c>
      <c r="O25" s="16">
        <f t="shared" si="1"/>
        <v>22.86</v>
      </c>
      <c r="P25" s="17"/>
      <c r="Q25" s="16">
        <f t="shared" si="2"/>
        <v>22.86</v>
      </c>
      <c r="R25" s="17">
        <f>Q25</f>
        <v>22.86</v>
      </c>
    </row>
    <row r="26" ht="15" customHeight="1" spans="1:18">
      <c r="A26" s="11">
        <v>22</v>
      </c>
      <c r="B26" s="21" t="s">
        <v>71</v>
      </c>
      <c r="C26" s="23" t="s">
        <v>72</v>
      </c>
      <c r="D26" s="23" t="s">
        <v>73</v>
      </c>
      <c r="E26" s="13">
        <v>3000</v>
      </c>
      <c r="F26" s="13">
        <v>2544</v>
      </c>
      <c r="G26" s="13">
        <v>203</v>
      </c>
      <c r="H26" s="14">
        <v>456</v>
      </c>
      <c r="I26" s="15">
        <v>203</v>
      </c>
      <c r="J26" s="15">
        <v>120</v>
      </c>
      <c r="K26" s="15"/>
      <c r="L26" s="15"/>
      <c r="M26" s="15">
        <v>133</v>
      </c>
      <c r="N26" s="15">
        <f t="shared" si="0"/>
        <v>456</v>
      </c>
      <c r="O26" s="16">
        <f t="shared" si="1"/>
        <v>13.68</v>
      </c>
      <c r="P26" s="17"/>
      <c r="Q26" s="16">
        <f t="shared" si="2"/>
        <v>13.68</v>
      </c>
      <c r="R26" s="18">
        <f>Q26+Q27+Q28+Q29</f>
        <v>73.08</v>
      </c>
    </row>
    <row r="27" ht="15" customHeight="1" spans="1:18">
      <c r="A27" s="11">
        <v>23</v>
      </c>
      <c r="B27" s="21"/>
      <c r="C27" s="23" t="s">
        <v>74</v>
      </c>
      <c r="D27" s="23" t="s">
        <v>75</v>
      </c>
      <c r="E27" s="13">
        <v>2500</v>
      </c>
      <c r="F27" s="13">
        <v>1003</v>
      </c>
      <c r="G27" s="13">
        <v>1003</v>
      </c>
      <c r="H27" s="14">
        <v>1497</v>
      </c>
      <c r="I27" s="15"/>
      <c r="J27" s="15">
        <v>480</v>
      </c>
      <c r="K27" s="15"/>
      <c r="L27" s="15"/>
      <c r="M27" s="15">
        <v>600</v>
      </c>
      <c r="N27" s="15">
        <f t="shared" si="0"/>
        <v>1080</v>
      </c>
      <c r="O27" s="16">
        <f t="shared" si="1"/>
        <v>32.4</v>
      </c>
      <c r="P27" s="17"/>
      <c r="Q27" s="16">
        <f t="shared" si="2"/>
        <v>32.4</v>
      </c>
      <c r="R27" s="22"/>
    </row>
    <row r="28" ht="15" customHeight="1" spans="1:18">
      <c r="A28" s="11">
        <v>24</v>
      </c>
      <c r="B28" s="21"/>
      <c r="C28" s="23" t="s">
        <v>76</v>
      </c>
      <c r="D28" s="23" t="s">
        <v>77</v>
      </c>
      <c r="E28" s="13">
        <v>1000</v>
      </c>
      <c r="F28" s="13"/>
      <c r="G28" s="13"/>
      <c r="H28" s="14">
        <v>1000</v>
      </c>
      <c r="I28" s="15"/>
      <c r="J28" s="15"/>
      <c r="K28" s="15"/>
      <c r="L28" s="15"/>
      <c r="M28" s="15">
        <v>400</v>
      </c>
      <c r="N28" s="15">
        <f t="shared" si="0"/>
        <v>400</v>
      </c>
      <c r="O28" s="16">
        <f t="shared" si="1"/>
        <v>12</v>
      </c>
      <c r="P28" s="17"/>
      <c r="Q28" s="16">
        <f t="shared" si="2"/>
        <v>12</v>
      </c>
      <c r="R28" s="22"/>
    </row>
    <row r="29" ht="15" customHeight="1" spans="1:18">
      <c r="A29" s="11">
        <v>25</v>
      </c>
      <c r="B29" s="21"/>
      <c r="C29" s="23" t="s">
        <v>78</v>
      </c>
      <c r="D29" s="23" t="s">
        <v>79</v>
      </c>
      <c r="E29" s="13">
        <v>2000</v>
      </c>
      <c r="F29" s="13"/>
      <c r="G29" s="13"/>
      <c r="H29" s="14">
        <v>2000</v>
      </c>
      <c r="I29" s="15"/>
      <c r="J29" s="15"/>
      <c r="K29" s="15"/>
      <c r="L29" s="15"/>
      <c r="M29" s="15">
        <v>500</v>
      </c>
      <c r="N29" s="15">
        <f t="shared" si="0"/>
        <v>500</v>
      </c>
      <c r="O29" s="16">
        <f t="shared" si="1"/>
        <v>15</v>
      </c>
      <c r="P29" s="17"/>
      <c r="Q29" s="16">
        <f t="shared" si="2"/>
        <v>15</v>
      </c>
      <c r="R29" s="20"/>
    </row>
    <row r="30" ht="15" customHeight="1" spans="1:18">
      <c r="A30" s="11">
        <v>26</v>
      </c>
      <c r="B30" s="21" t="s">
        <v>80</v>
      </c>
      <c r="C30" s="23" t="s">
        <v>81</v>
      </c>
      <c r="D30" s="23" t="s">
        <v>82</v>
      </c>
      <c r="E30" s="13">
        <v>810</v>
      </c>
      <c r="F30" s="13">
        <v>490</v>
      </c>
      <c r="G30" s="13">
        <v>490</v>
      </c>
      <c r="H30" s="14">
        <v>320</v>
      </c>
      <c r="I30" s="15"/>
      <c r="J30" s="15">
        <v>174</v>
      </c>
      <c r="K30" s="15">
        <v>30</v>
      </c>
      <c r="L30" s="15">
        <v>41</v>
      </c>
      <c r="M30" s="15">
        <v>29</v>
      </c>
      <c r="N30" s="15">
        <f t="shared" si="0"/>
        <v>274</v>
      </c>
      <c r="O30" s="16">
        <f t="shared" si="1"/>
        <v>8.22</v>
      </c>
      <c r="P30" s="17"/>
      <c r="Q30" s="16">
        <f t="shared" si="2"/>
        <v>8.22</v>
      </c>
      <c r="R30" s="18">
        <f>Q30+Q31</f>
        <v>10.05</v>
      </c>
    </row>
    <row r="31" ht="15" customHeight="1" spans="1:18">
      <c r="A31" s="11">
        <v>27</v>
      </c>
      <c r="B31" s="21"/>
      <c r="C31" s="23" t="s">
        <v>81</v>
      </c>
      <c r="D31" s="23" t="s">
        <v>83</v>
      </c>
      <c r="E31" s="13">
        <v>700</v>
      </c>
      <c r="F31" s="13">
        <v>639</v>
      </c>
      <c r="G31" s="13">
        <v>639</v>
      </c>
      <c r="H31" s="14">
        <v>61</v>
      </c>
      <c r="I31" s="15">
        <v>29</v>
      </c>
      <c r="J31" s="15">
        <v>23</v>
      </c>
      <c r="K31" s="15"/>
      <c r="L31" s="15">
        <v>9</v>
      </c>
      <c r="M31" s="15"/>
      <c r="N31" s="15">
        <f t="shared" si="0"/>
        <v>61</v>
      </c>
      <c r="O31" s="16">
        <f t="shared" si="1"/>
        <v>1.83</v>
      </c>
      <c r="P31" s="17"/>
      <c r="Q31" s="16">
        <f t="shared" si="2"/>
        <v>1.83</v>
      </c>
      <c r="R31" s="20"/>
    </row>
    <row r="32" ht="15" customHeight="1" spans="1:18">
      <c r="A32" s="11">
        <v>28</v>
      </c>
      <c r="B32" s="21" t="s">
        <v>84</v>
      </c>
      <c r="C32" s="23" t="s">
        <v>85</v>
      </c>
      <c r="D32" s="23" t="s">
        <v>86</v>
      </c>
      <c r="E32" s="13">
        <v>12000</v>
      </c>
      <c r="F32" s="13">
        <v>2770</v>
      </c>
      <c r="G32" s="13">
        <v>2770</v>
      </c>
      <c r="H32" s="14">
        <v>9230</v>
      </c>
      <c r="I32" s="15">
        <v>150</v>
      </c>
      <c r="J32" s="15">
        <v>461</v>
      </c>
      <c r="K32" s="15">
        <v>100</v>
      </c>
      <c r="L32" s="15"/>
      <c r="M32" s="15">
        <v>337</v>
      </c>
      <c r="N32" s="15">
        <f t="shared" si="0"/>
        <v>1048</v>
      </c>
      <c r="O32" s="16">
        <f t="shared" si="1"/>
        <v>31.44</v>
      </c>
      <c r="P32" s="17"/>
      <c r="Q32" s="16">
        <f t="shared" si="2"/>
        <v>31.44</v>
      </c>
      <c r="R32" s="17">
        <f>Q32</f>
        <v>31.44</v>
      </c>
    </row>
    <row r="33" ht="15" customHeight="1" spans="1:18">
      <c r="A33" s="11">
        <v>29</v>
      </c>
      <c r="B33" s="21" t="s">
        <v>87</v>
      </c>
      <c r="C33" s="23" t="s">
        <v>88</v>
      </c>
      <c r="D33" s="23" t="s">
        <v>89</v>
      </c>
      <c r="E33" s="13">
        <v>2000</v>
      </c>
      <c r="F33" s="13">
        <v>1860</v>
      </c>
      <c r="G33" s="13">
        <v>1860</v>
      </c>
      <c r="H33" s="14">
        <v>140</v>
      </c>
      <c r="I33" s="15"/>
      <c r="J33" s="15"/>
      <c r="K33" s="15">
        <v>185</v>
      </c>
      <c r="L33" s="15"/>
      <c r="M33" s="15"/>
      <c r="N33" s="15">
        <f t="shared" si="0"/>
        <v>185</v>
      </c>
      <c r="O33" s="16">
        <f t="shared" si="1"/>
        <v>5.55</v>
      </c>
      <c r="P33" s="17"/>
      <c r="Q33" s="16">
        <f t="shared" si="2"/>
        <v>5.55</v>
      </c>
      <c r="R33" s="18">
        <f>Q33+Q34+Q35+Q36</f>
        <v>63.6</v>
      </c>
    </row>
    <row r="34" ht="23" customHeight="1" spans="1:18">
      <c r="A34" s="11">
        <v>30</v>
      </c>
      <c r="B34" s="21"/>
      <c r="C34" s="23" t="s">
        <v>90</v>
      </c>
      <c r="D34" s="23" t="s">
        <v>91</v>
      </c>
      <c r="E34" s="13">
        <v>4960</v>
      </c>
      <c r="F34" s="13">
        <v>1140</v>
      </c>
      <c r="G34" s="13">
        <v>1140</v>
      </c>
      <c r="H34" s="14">
        <v>3820</v>
      </c>
      <c r="I34" s="15">
        <v>860</v>
      </c>
      <c r="J34" s="15"/>
      <c r="K34" s="15"/>
      <c r="L34" s="15"/>
      <c r="M34" s="15"/>
      <c r="N34" s="15">
        <f t="shared" si="0"/>
        <v>860</v>
      </c>
      <c r="O34" s="16">
        <f t="shared" si="1"/>
        <v>25.8</v>
      </c>
      <c r="P34" s="17"/>
      <c r="Q34" s="16">
        <f t="shared" si="2"/>
        <v>25.8</v>
      </c>
      <c r="R34" s="22"/>
    </row>
    <row r="35" ht="15" customHeight="1" spans="1:18">
      <c r="A35" s="11">
        <v>31</v>
      </c>
      <c r="B35" s="21"/>
      <c r="C35" s="23" t="s">
        <v>92</v>
      </c>
      <c r="D35" s="23" t="s">
        <v>93</v>
      </c>
      <c r="E35" s="13">
        <v>2394</v>
      </c>
      <c r="F35" s="13">
        <v>1166</v>
      </c>
      <c r="G35" s="13">
        <v>1166</v>
      </c>
      <c r="H35" s="14">
        <v>1227.9</v>
      </c>
      <c r="I35" s="15"/>
      <c r="J35" s="15"/>
      <c r="K35" s="15"/>
      <c r="L35" s="15"/>
      <c r="M35" s="15">
        <v>168</v>
      </c>
      <c r="N35" s="15">
        <f t="shared" si="0"/>
        <v>168</v>
      </c>
      <c r="O35" s="16">
        <f t="shared" si="1"/>
        <v>5.04</v>
      </c>
      <c r="P35" s="17"/>
      <c r="Q35" s="16">
        <f t="shared" si="2"/>
        <v>5.04</v>
      </c>
      <c r="R35" s="22"/>
    </row>
    <row r="36" ht="24" customHeight="1" spans="1:18">
      <c r="A36" s="11">
        <v>32</v>
      </c>
      <c r="B36" s="21"/>
      <c r="C36" s="23" t="s">
        <v>94</v>
      </c>
      <c r="D36" s="23" t="s">
        <v>95</v>
      </c>
      <c r="E36" s="13">
        <v>6400</v>
      </c>
      <c r="F36" s="13"/>
      <c r="G36" s="13"/>
      <c r="H36" s="14">
        <v>6400</v>
      </c>
      <c r="I36" s="15"/>
      <c r="J36" s="15"/>
      <c r="K36" s="15"/>
      <c r="L36" s="15">
        <v>605</v>
      </c>
      <c r="M36" s="15">
        <v>302</v>
      </c>
      <c r="N36" s="15">
        <f t="shared" si="0"/>
        <v>907</v>
      </c>
      <c r="O36" s="16">
        <f t="shared" si="1"/>
        <v>27.21</v>
      </c>
      <c r="P36" s="17"/>
      <c r="Q36" s="16">
        <f t="shared" si="2"/>
        <v>27.21</v>
      </c>
      <c r="R36" s="20"/>
    </row>
    <row r="37" ht="15" customHeight="1" spans="1:18">
      <c r="A37" s="11">
        <v>33</v>
      </c>
      <c r="B37" s="12" t="s">
        <v>96</v>
      </c>
      <c r="C37" s="23" t="s">
        <v>97</v>
      </c>
      <c r="D37" s="23" t="s">
        <v>98</v>
      </c>
      <c r="E37" s="24">
        <v>1200</v>
      </c>
      <c r="F37" s="24">
        <v>1125</v>
      </c>
      <c r="G37" s="24">
        <v>1125</v>
      </c>
      <c r="H37" s="14">
        <v>75</v>
      </c>
      <c r="I37" s="15"/>
      <c r="J37" s="15">
        <v>211</v>
      </c>
      <c r="K37" s="15"/>
      <c r="L37" s="15"/>
      <c r="M37" s="15"/>
      <c r="N37" s="15">
        <f t="shared" si="0"/>
        <v>211</v>
      </c>
      <c r="O37" s="16">
        <f t="shared" si="1"/>
        <v>6.33</v>
      </c>
      <c r="P37" s="17"/>
      <c r="Q37" s="16">
        <f t="shared" si="2"/>
        <v>6.33</v>
      </c>
      <c r="R37" s="18">
        <f>Q37+Q38+Q39+Q40+Q41+Q42</f>
        <v>109.38</v>
      </c>
    </row>
    <row r="38" ht="15" customHeight="1" spans="1:18">
      <c r="A38" s="11">
        <v>34</v>
      </c>
      <c r="B38" s="25"/>
      <c r="C38" s="23" t="s">
        <v>99</v>
      </c>
      <c r="D38" s="23" t="s">
        <v>100</v>
      </c>
      <c r="E38" s="24">
        <v>832</v>
      </c>
      <c r="F38" s="24">
        <v>0</v>
      </c>
      <c r="G38" s="24">
        <v>0</v>
      </c>
      <c r="H38" s="14">
        <v>831.8</v>
      </c>
      <c r="I38" s="15">
        <v>200</v>
      </c>
      <c r="J38" s="15">
        <v>189</v>
      </c>
      <c r="K38" s="15">
        <v>310</v>
      </c>
      <c r="L38" s="15">
        <v>132</v>
      </c>
      <c r="M38" s="15"/>
      <c r="N38" s="15">
        <f t="shared" si="0"/>
        <v>831</v>
      </c>
      <c r="O38" s="16">
        <f t="shared" si="1"/>
        <v>24.93</v>
      </c>
      <c r="P38" s="17">
        <v>11.67</v>
      </c>
      <c r="Q38" s="16">
        <f t="shared" si="2"/>
        <v>13.26</v>
      </c>
      <c r="R38" s="22"/>
    </row>
    <row r="39" ht="15" customHeight="1" spans="1:18">
      <c r="A39" s="11">
        <v>35</v>
      </c>
      <c r="B39" s="25"/>
      <c r="C39" s="23" t="s">
        <v>101</v>
      </c>
      <c r="D39" s="26" t="s">
        <v>102</v>
      </c>
      <c r="E39" s="24">
        <v>630</v>
      </c>
      <c r="F39" s="24">
        <v>400</v>
      </c>
      <c r="G39" s="24">
        <v>400</v>
      </c>
      <c r="H39" s="14">
        <v>230</v>
      </c>
      <c r="I39" s="15"/>
      <c r="J39" s="15">
        <v>100</v>
      </c>
      <c r="K39" s="15"/>
      <c r="L39" s="15"/>
      <c r="M39" s="15"/>
      <c r="N39" s="15">
        <f t="shared" si="0"/>
        <v>100</v>
      </c>
      <c r="O39" s="16">
        <f t="shared" si="1"/>
        <v>3</v>
      </c>
      <c r="P39" s="17"/>
      <c r="Q39" s="16">
        <f t="shared" si="2"/>
        <v>3</v>
      </c>
      <c r="R39" s="22"/>
    </row>
    <row r="40" ht="15" customHeight="1" spans="1:18">
      <c r="A40" s="11">
        <v>36</v>
      </c>
      <c r="B40" s="25"/>
      <c r="C40" s="23" t="s">
        <v>103</v>
      </c>
      <c r="D40" s="23" t="s">
        <v>104</v>
      </c>
      <c r="E40" s="24">
        <v>2980</v>
      </c>
      <c r="F40" s="24"/>
      <c r="G40" s="24"/>
      <c r="H40" s="14">
        <v>2980</v>
      </c>
      <c r="I40" s="15"/>
      <c r="J40" s="15"/>
      <c r="K40" s="15"/>
      <c r="L40" s="15">
        <v>450</v>
      </c>
      <c r="M40" s="15">
        <v>1259</v>
      </c>
      <c r="N40" s="15">
        <f t="shared" si="0"/>
        <v>1709</v>
      </c>
      <c r="O40" s="16">
        <f t="shared" si="1"/>
        <v>51.27</v>
      </c>
      <c r="P40" s="17"/>
      <c r="Q40" s="16">
        <f t="shared" si="2"/>
        <v>51.27</v>
      </c>
      <c r="R40" s="22"/>
    </row>
    <row r="41" ht="15" customHeight="1" spans="1:18">
      <c r="A41" s="11">
        <v>37</v>
      </c>
      <c r="B41" s="25"/>
      <c r="C41" s="23" t="s">
        <v>105</v>
      </c>
      <c r="D41" s="23" t="s">
        <v>106</v>
      </c>
      <c r="E41" s="24">
        <v>980</v>
      </c>
      <c r="F41" s="24"/>
      <c r="G41" s="24"/>
      <c r="H41" s="14">
        <v>980</v>
      </c>
      <c r="I41" s="15"/>
      <c r="J41" s="15"/>
      <c r="K41" s="15"/>
      <c r="L41" s="15"/>
      <c r="M41" s="15">
        <v>426</v>
      </c>
      <c r="N41" s="15">
        <f t="shared" si="0"/>
        <v>426</v>
      </c>
      <c r="O41" s="16">
        <f t="shared" si="1"/>
        <v>12.78</v>
      </c>
      <c r="P41" s="17"/>
      <c r="Q41" s="16">
        <f t="shared" si="2"/>
        <v>12.78</v>
      </c>
      <c r="R41" s="22"/>
    </row>
    <row r="42" ht="15" customHeight="1" spans="1:18">
      <c r="A42" s="11">
        <v>38</v>
      </c>
      <c r="B42" s="25"/>
      <c r="C42" s="23" t="s">
        <v>107</v>
      </c>
      <c r="D42" s="23" t="s">
        <v>108</v>
      </c>
      <c r="E42" s="24">
        <v>3300</v>
      </c>
      <c r="F42" s="24"/>
      <c r="G42" s="24"/>
      <c r="H42" s="14">
        <v>3300</v>
      </c>
      <c r="I42" s="15"/>
      <c r="J42" s="15"/>
      <c r="K42" s="15"/>
      <c r="L42" s="15"/>
      <c r="M42" s="15">
        <v>758</v>
      </c>
      <c r="N42" s="15">
        <f t="shared" si="0"/>
        <v>758</v>
      </c>
      <c r="O42" s="16">
        <f t="shared" si="1"/>
        <v>22.74</v>
      </c>
      <c r="P42" s="17"/>
      <c r="Q42" s="16">
        <f t="shared" si="2"/>
        <v>22.74</v>
      </c>
      <c r="R42" s="20"/>
    </row>
    <row r="43" ht="15" customHeight="1" spans="1:18">
      <c r="A43" s="11">
        <v>39</v>
      </c>
      <c r="B43" s="12" t="s">
        <v>109</v>
      </c>
      <c r="C43" s="23" t="s">
        <v>110</v>
      </c>
      <c r="D43" s="26" t="s">
        <v>111</v>
      </c>
      <c r="E43" s="24">
        <v>1500</v>
      </c>
      <c r="F43" s="24">
        <v>218</v>
      </c>
      <c r="G43" s="24">
        <v>218</v>
      </c>
      <c r="H43" s="14">
        <v>1282</v>
      </c>
      <c r="I43" s="15">
        <v>38</v>
      </c>
      <c r="J43" s="15">
        <v>37</v>
      </c>
      <c r="K43" s="15">
        <v>9</v>
      </c>
      <c r="L43" s="15"/>
      <c r="M43" s="15">
        <v>5</v>
      </c>
      <c r="N43" s="15">
        <f t="shared" si="0"/>
        <v>89</v>
      </c>
      <c r="O43" s="16">
        <f t="shared" si="1"/>
        <v>2.67</v>
      </c>
      <c r="P43" s="17"/>
      <c r="Q43" s="16">
        <f t="shared" si="2"/>
        <v>2.67</v>
      </c>
      <c r="R43" s="18">
        <f>Q43+Q44</f>
        <v>14.82</v>
      </c>
    </row>
    <row r="44" ht="23" customHeight="1" spans="1:18">
      <c r="A44" s="11">
        <v>40</v>
      </c>
      <c r="B44" s="19"/>
      <c r="C44" s="23" t="s">
        <v>112</v>
      </c>
      <c r="D44" s="23" t="s">
        <v>113</v>
      </c>
      <c r="E44" s="24">
        <v>600</v>
      </c>
      <c r="F44" s="24"/>
      <c r="G44" s="24"/>
      <c r="H44" s="14">
        <v>600</v>
      </c>
      <c r="I44" s="15"/>
      <c r="J44" s="15"/>
      <c r="K44" s="15">
        <v>101</v>
      </c>
      <c r="L44" s="15">
        <v>16</v>
      </c>
      <c r="M44" s="15">
        <v>288</v>
      </c>
      <c r="N44" s="15">
        <f t="shared" si="0"/>
        <v>405</v>
      </c>
      <c r="O44" s="16">
        <f t="shared" si="1"/>
        <v>12.15</v>
      </c>
      <c r="P44" s="17"/>
      <c r="Q44" s="16">
        <f t="shared" si="2"/>
        <v>12.15</v>
      </c>
      <c r="R44" s="20"/>
    </row>
    <row r="45" ht="15" customHeight="1" spans="1:18">
      <c r="A45" s="11">
        <v>41</v>
      </c>
      <c r="B45" s="21" t="s">
        <v>114</v>
      </c>
      <c r="C45" s="23" t="s">
        <v>115</v>
      </c>
      <c r="D45" s="23" t="s">
        <v>116</v>
      </c>
      <c r="E45" s="24">
        <v>1059</v>
      </c>
      <c r="F45" s="24">
        <v>849</v>
      </c>
      <c r="G45" s="24">
        <v>849</v>
      </c>
      <c r="H45" s="14">
        <v>210</v>
      </c>
      <c r="I45" s="15"/>
      <c r="J45" s="15">
        <v>199</v>
      </c>
      <c r="K45" s="15"/>
      <c r="L45" s="15"/>
      <c r="M45" s="15"/>
      <c r="N45" s="15">
        <f t="shared" si="0"/>
        <v>199</v>
      </c>
      <c r="O45" s="16">
        <f t="shared" si="1"/>
        <v>5.97</v>
      </c>
      <c r="P45" s="17"/>
      <c r="Q45" s="16">
        <f t="shared" si="2"/>
        <v>5.97</v>
      </c>
      <c r="R45" s="18">
        <f>Q45+Q46</f>
        <v>9.42</v>
      </c>
    </row>
    <row r="46" ht="15" customHeight="1" spans="1:18">
      <c r="A46" s="11">
        <v>42</v>
      </c>
      <c r="B46" s="21"/>
      <c r="C46" s="23" t="s">
        <v>117</v>
      </c>
      <c r="D46" s="23" t="s">
        <v>118</v>
      </c>
      <c r="E46" s="24">
        <v>500</v>
      </c>
      <c r="F46" s="24"/>
      <c r="G46" s="24"/>
      <c r="H46" s="14">
        <v>500</v>
      </c>
      <c r="I46" s="15"/>
      <c r="J46" s="15"/>
      <c r="K46" s="15">
        <v>16</v>
      </c>
      <c r="L46" s="15"/>
      <c r="M46" s="15">
        <v>99</v>
      </c>
      <c r="N46" s="15">
        <f t="shared" si="0"/>
        <v>115</v>
      </c>
      <c r="O46" s="16">
        <f t="shared" si="1"/>
        <v>3.45</v>
      </c>
      <c r="P46" s="17"/>
      <c r="Q46" s="16">
        <f t="shared" si="2"/>
        <v>3.45</v>
      </c>
      <c r="R46" s="20"/>
    </row>
    <row r="47" ht="17" customHeight="1" spans="1:18">
      <c r="A47" s="27" t="s">
        <v>119</v>
      </c>
      <c r="B47" s="28"/>
      <c r="C47" s="28"/>
      <c r="D47" s="29"/>
      <c r="E47" s="30">
        <f t="shared" ref="E47:N47" si="3">SUM(E5:E46)</f>
        <v>80513</v>
      </c>
      <c r="F47" s="30">
        <f t="shared" si="3"/>
        <v>23725</v>
      </c>
      <c r="G47" s="30">
        <f t="shared" si="3"/>
        <v>21182</v>
      </c>
      <c r="H47" s="30">
        <f t="shared" si="3"/>
        <v>56787.7</v>
      </c>
      <c r="I47" s="30">
        <f t="shared" si="3"/>
        <v>2526</v>
      </c>
      <c r="J47" s="30">
        <f t="shared" si="3"/>
        <v>5318</v>
      </c>
      <c r="K47" s="30">
        <f t="shared" si="3"/>
        <v>1970</v>
      </c>
      <c r="L47" s="30">
        <f t="shared" si="3"/>
        <v>2449</v>
      </c>
      <c r="M47" s="30">
        <f t="shared" si="3"/>
        <v>7733</v>
      </c>
      <c r="N47" s="30">
        <f t="shared" si="3"/>
        <v>19996</v>
      </c>
      <c r="O47" s="31">
        <f t="shared" si="1"/>
        <v>599.88</v>
      </c>
      <c r="P47" s="32">
        <f>SUM(P5:P46)</f>
        <v>39.03</v>
      </c>
      <c r="Q47" s="32">
        <f t="shared" si="2"/>
        <v>560.85</v>
      </c>
      <c r="R47" s="33">
        <f>SUM(R5:R46)</f>
        <v>560.85</v>
      </c>
    </row>
  </sheetData>
  <mergeCells count="30">
    <mergeCell ref="A1:B1"/>
    <mergeCell ref="A2:R2"/>
    <mergeCell ref="A3:R3"/>
    <mergeCell ref="A47:D47"/>
    <mergeCell ref="B5:B6"/>
    <mergeCell ref="B7:B10"/>
    <mergeCell ref="B11:B13"/>
    <mergeCell ref="B14:B15"/>
    <mergeCell ref="B16:B19"/>
    <mergeCell ref="B20:B21"/>
    <mergeCell ref="B22:B23"/>
    <mergeCell ref="B26:B29"/>
    <mergeCell ref="B30:B31"/>
    <mergeCell ref="B33:B36"/>
    <mergeCell ref="B37:B42"/>
    <mergeCell ref="B43:B44"/>
    <mergeCell ref="B45:B46"/>
    <mergeCell ref="R5:R6"/>
    <mergeCell ref="R7:R10"/>
    <mergeCell ref="R11:R13"/>
    <mergeCell ref="R14:R15"/>
    <mergeCell ref="R16:R19"/>
    <mergeCell ref="R20:R21"/>
    <mergeCell ref="R22:R23"/>
    <mergeCell ref="R26:R29"/>
    <mergeCell ref="R30:R31"/>
    <mergeCell ref="R33:R36"/>
    <mergeCell ref="R37:R42"/>
    <mergeCell ref="R43:R44"/>
    <mergeCell ref="R45:R46"/>
  </mergeCells>
  <conditionalFormatting sqref="C7">
    <cfRule type="expression" dxfId="0" priority="11" stopIfTrue="1">
      <formula>AND(COUNTIF($D$2:$D$2,C7)+COUNTIF(#REF!,C7)+COUNTIF(#REF!,C7)+COUNTIF(#REF!,C7)+COUNTIF(#REF!,C7)+COUNTIF(#REF!,C7)&gt;1,NOT(ISBLANK(C7)))</formula>
    </cfRule>
  </conditionalFormatting>
  <conditionalFormatting sqref="D7">
    <cfRule type="expression" dxfId="0" priority="10" stopIfTrue="1">
      <formula>AND(COUNTIF($D$2:$D$2,D7)+COUNTIF(#REF!,D7)+COUNTIF(#REF!,D7)+COUNTIF(#REF!,D7)+COUNTIF(#REF!,D7)+COUNTIF(#REF!,D7)&gt;1,NOT(ISBLANK(D7)))</formula>
    </cfRule>
  </conditionalFormatting>
  <conditionalFormatting sqref="D44">
    <cfRule type="expression" dxfId="0" priority="12" stopIfTrue="1">
      <formula>AND(COUNTIF($E$2:$E$2,D44)+COUNTIF(#REF!,D44)+COUNTIF(#REF!,D44)+COUNTIF(#REF!,D44)+COUNTIF(#REF!,D44)+COUNTIF(#REF!,D44)&gt;1,NOT(ISBLANK(D44)))</formula>
    </cfRule>
  </conditionalFormatting>
  <conditionalFormatting sqref="C5:C6">
    <cfRule type="expression" dxfId="0" priority="4" stopIfTrue="1">
      <formula>AND(COUNTIF($D$2:$D$2,C5)+COUNTIF(#REF!,C5)+COUNTIF(#REF!,C5)+COUNTIF(#REF!,C5)+COUNTIF(#REF!,C5)+COUNTIF(#REF!,C5)&gt;1,NOT(ISBLANK(C5)))</formula>
    </cfRule>
  </conditionalFormatting>
  <conditionalFormatting sqref="C8:C10">
    <cfRule type="expression" dxfId="0" priority="7" stopIfTrue="1">
      <formula>AND(COUNTIF($E$2:$E$2,C8)+COUNTIF(#REF!,C8)+COUNTIF(#REF!,C8)+COUNTIF(#REF!,C8)+COUNTIF(#REF!,C8)+COUNTIF(#REF!,C8)&gt;1,NOT(ISBLANK(C8)))</formula>
    </cfRule>
  </conditionalFormatting>
  <conditionalFormatting sqref="C14:C15">
    <cfRule type="expression" dxfId="0" priority="2" stopIfTrue="1">
      <formula>AND(COUNTIF($E$2:$E$2,C14)+COUNTIF(#REF!,C14)+COUNTIF(#REF!,C14)+COUNTIF(#REF!,C14)+COUNTIF(#REF!,C14)+COUNTIF(#REF!,C14)&gt;1,NOT(ISBLANK(C14)))</formula>
    </cfRule>
  </conditionalFormatting>
  <conditionalFormatting sqref="C43:C44">
    <cfRule type="expression" dxfId="0" priority="16" stopIfTrue="1">
      <formula>AND(COUNTIF($E$2:$E$2,C43)+COUNTIF(#REF!,C43)+COUNTIF(#REF!,C43)+COUNTIF(#REF!,C43)+COUNTIF(#REF!,C43)+COUNTIF(#REF!,C43)&gt;1,NOT(ISBLANK(C43)))</formula>
    </cfRule>
  </conditionalFormatting>
  <conditionalFormatting sqref="C45:C46">
    <cfRule type="expression" dxfId="0" priority="9" stopIfTrue="1">
      <formula>AND(COUNTIF(#REF!,C45)+COUNTIF(#REF!,C45)+COUNTIF(#REF!,C45)+COUNTIF(#REF!,C45)+COUNTIF(#REF!,C45)+COUNTIF(#REF!,C45)&gt;1,NOT(ISBLANK(C45)))</formula>
    </cfRule>
  </conditionalFormatting>
  <conditionalFormatting sqref="D5:D6">
    <cfRule type="expression" dxfId="0" priority="3" stopIfTrue="1">
      <formula>AND(COUNTIF($D$2:$D$2,D5)+COUNTIF(#REF!,D5)+COUNTIF(#REF!,D5)+COUNTIF(#REF!,D5)+COUNTIF(#REF!,D5)+COUNTIF(#REF!,D5)&gt;1,NOT(ISBLANK(D5)))</formula>
    </cfRule>
  </conditionalFormatting>
  <conditionalFormatting sqref="D8:D10">
    <cfRule type="expression" dxfId="0" priority="6" stopIfTrue="1">
      <formula>AND(COUNTIF($E$2:$E$2,D8)+COUNTIF(#REF!,D8)+COUNTIF(#REF!,D8)+COUNTIF(#REF!,D8)+COUNTIF(#REF!,D8)+COUNTIF(#REF!,D8)&gt;1,NOT(ISBLANK(D8)))</formula>
    </cfRule>
  </conditionalFormatting>
  <conditionalFormatting sqref="D14:D15">
    <cfRule type="expression" dxfId="0" priority="1" stopIfTrue="1">
      <formula>AND(COUNTIF($E$2:$E$2,D14)+COUNTIF(#REF!,D14)+COUNTIF(#REF!,D14)+COUNTIF(#REF!,D14)+COUNTIF(#REF!,D14)+COUNTIF(#REF!,D14)&gt;1,NOT(ISBLANK(D14)))</formula>
    </cfRule>
  </conditionalFormatting>
  <conditionalFormatting sqref="D45:D46">
    <cfRule type="expression" dxfId="0" priority="8" stopIfTrue="1">
      <formula>AND(COUNTIF(#REF!,D45)+COUNTIF(#REF!,D45)+COUNTIF(#REF!,D45)+COUNTIF(#REF!,D45)+COUNTIF(#REF!,D45)+COUNTIF(#REF!,D45)&gt;1,NOT(ISBLANK(D45)))</formula>
    </cfRule>
  </conditionalFormatting>
  <conditionalFormatting sqref="E8:E10">
    <cfRule type="expression" dxfId="0" priority="5" stopIfTrue="1">
      <formula>AND(COUNTIF($F$2:$F$7,E8)+COUNTIF(#REF!,E8)+COUNTIF(#REF!,E8)+COUNTIF(#REF!,E8)+COUNTIF($F$24:$F$47,E8)+COUNTIF(#REF!,E8)&gt;1,NOT(ISBLANK(E8)))</formula>
    </cfRule>
  </conditionalFormatting>
  <conditionalFormatting sqref="E5:H7 F8:H10 E11:H13 H14:H47">
    <cfRule type="expression" dxfId="0" priority="17" stopIfTrue="1">
      <formula>AND(COUNTIF($E$2:$E$4,E5)+COUNTIF(#REF!,E5)+COUNTIF(#REF!,E5)+COUNTIF(#REF!,E5)+COUNTIF($E$16:$E$32,E5)+COUNTIF($E$99:$E$65452,E5)&gt;1,NOT(ISBLANK(E5)))</formula>
    </cfRule>
  </conditionalFormatting>
  <conditionalFormatting sqref="C16:D21">
    <cfRule type="expression" dxfId="0" priority="18" stopIfTrue="1">
      <formula>AND(COUNTIF($E$2:$E$2,C16)+COUNTIF(#REF!,C16)+COUNTIF(#REF!,C16)+COUNTIF(#REF!,C16)+COUNTIF(#REF!,C16)+COUNTIF(#REF!,C16)&gt;1,NOT(ISBLANK(C16)))</formula>
    </cfRule>
  </conditionalFormatting>
  <conditionalFormatting sqref="C22:D23">
    <cfRule type="expression" dxfId="0" priority="15" stopIfTrue="1">
      <formula>AND(COUNTIF($E$2:$E$2,C22)+COUNTIF(#REF!,C22)+COUNTIF(#REF!,C22)+COUNTIF(#REF!,C22)+COUNTIF(#REF!,C22)+COUNTIF(#REF!,C22)&gt;1,NOT(ISBLANK(C22)))</formula>
    </cfRule>
  </conditionalFormatting>
  <conditionalFormatting sqref="C24:D25">
    <cfRule type="expression" dxfId="0" priority="14" stopIfTrue="1">
      <formula>AND(COUNTIF($E$2:$E$2,C24)+COUNTIF(#REF!,C24)+COUNTIF(#REF!,C24)+COUNTIF(#REF!,C24)+COUNTIF(#REF!,C24)+COUNTIF(#REF!,C24)&gt;1,NOT(ISBLANK(C24)))</formula>
    </cfRule>
  </conditionalFormatting>
  <conditionalFormatting sqref="C26:D31">
    <cfRule type="expression" dxfId="0" priority="13" stopIfTrue="1">
      <formula>AND(COUNTIF($E$2:$E$2,C26)+COUNTIF(#REF!,C26)+COUNTIF(#REF!,C26)+COUNTIF(#REF!,C26)+COUNTIF(#REF!,C26)+COUNTIF(#REF!,C26)&gt;1,NOT(ISBLANK(C26)))</formula>
    </cfRule>
  </conditionalFormatting>
  <dataValidations count="1">
    <dataValidation allowBlank="1" showInputMessage="1" showErrorMessage="1" sqref="C5:D6 E26:G36"/>
  </dataValidation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南宫  Ð</cp:lastModifiedBy>
  <dcterms:created xsi:type="dcterms:W3CDTF">2026-08-11T01:42:00Z</dcterms:created>
  <dcterms:modified xsi:type="dcterms:W3CDTF">2026-08-11T02:21:19Z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4D347B1B78D0418FA72988E6EAF2F576_11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